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90" windowWidth="13020" windowHeight="75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'Лист1'!$A$1:$D$142</definedName>
  </definedNames>
  <calcPr fullCalcOnLoad="1" fullPrecision="0"/>
</workbook>
</file>

<file path=xl/sharedStrings.xml><?xml version="1.0" encoding="utf-8"?>
<sst xmlns="http://schemas.openxmlformats.org/spreadsheetml/2006/main" count="127" uniqueCount="90">
  <si>
    <t>Показатели</t>
  </si>
  <si>
    <t>1. Налог на доходы физических лиц</t>
  </si>
  <si>
    <t>2. Налоги на имущество, в том числе:</t>
  </si>
  <si>
    <t xml:space="preserve"> - земельный налог</t>
  </si>
  <si>
    <t xml:space="preserve"> - арендная плата за землю</t>
  </si>
  <si>
    <t xml:space="preserve"> - доходы от сдачи в аренду имущества</t>
  </si>
  <si>
    <t xml:space="preserve"> - дотации из бюджета Республики Карелия</t>
  </si>
  <si>
    <t xml:space="preserve"> - субвенции из бюджета Республики Карелия</t>
  </si>
  <si>
    <t xml:space="preserve"> - субсидии из бюджета Республики Карелия</t>
  </si>
  <si>
    <t>ДОХОДЫ</t>
  </si>
  <si>
    <t>ВСЕГО ДОХОДОВ:</t>
  </si>
  <si>
    <t>(тыс.руб.)</t>
  </si>
  <si>
    <t>РАСХОДЫ</t>
  </si>
  <si>
    <t>1. Общегосударственные вопросы, в том числе:</t>
  </si>
  <si>
    <t xml:space="preserve"> - заработная плата</t>
  </si>
  <si>
    <t xml:space="preserve"> - коммунальные услуги</t>
  </si>
  <si>
    <t xml:space="preserve"> - увеличение стоимсти основных средств</t>
  </si>
  <si>
    <t>3. Национальная безопасность и правоохранительная деятельность</t>
  </si>
  <si>
    <t>2. Национальная оборона, в том числе:</t>
  </si>
  <si>
    <t>ВСЕГО РАСХОДОВ:</t>
  </si>
  <si>
    <t xml:space="preserve">   в том числе:</t>
  </si>
  <si>
    <t>Общие итоги исполнения бюджета</t>
  </si>
  <si>
    <t>4. Национальная экономика</t>
  </si>
  <si>
    <t xml:space="preserve"> - налог на имущество</t>
  </si>
  <si>
    <t xml:space="preserve"> - межбюджетные трансферты</t>
  </si>
  <si>
    <t xml:space="preserve"> - прочие безвозмездные поступления</t>
  </si>
  <si>
    <t>9. Межбюджетные трансферты</t>
  </si>
  <si>
    <t>Численность муниципальных служащих</t>
  </si>
  <si>
    <t>Численность работников не являющихся муниципальными служащими</t>
  </si>
  <si>
    <t>Численность работников муниципальных учреждений</t>
  </si>
  <si>
    <t>Пяозерского городского поселения</t>
  </si>
  <si>
    <t>Приложение 1</t>
  </si>
  <si>
    <t xml:space="preserve"> - прочие субсидии</t>
  </si>
  <si>
    <t xml:space="preserve"> - прочие выплаты</t>
  </si>
  <si>
    <t xml:space="preserve"> - начисления на оплату труда</t>
  </si>
  <si>
    <t xml:space="preserve"> - услуги связи</t>
  </si>
  <si>
    <t xml:space="preserve"> - транспортные услуги</t>
  </si>
  <si>
    <t xml:space="preserve"> - ст.251</t>
  </si>
  <si>
    <t xml:space="preserve"> - прочие расходы</t>
  </si>
  <si>
    <t xml:space="preserve"> - увеличение стоимости материальных запасов</t>
  </si>
  <si>
    <t xml:space="preserve"> - ст.241</t>
  </si>
  <si>
    <t xml:space="preserve"> - безвозмездные перечисления государственным и муниципальным организациям</t>
  </si>
  <si>
    <t>4. Доходы от использованияимущества, находящегося в муниципальной собственности, в том числе:</t>
  </si>
  <si>
    <t>7. Доходы от оказания платных услуг</t>
  </si>
  <si>
    <t xml:space="preserve"> - иные межбюджетные трансферты</t>
  </si>
  <si>
    <t>8. Безвозмездные поступления, в том числе:</t>
  </si>
  <si>
    <t xml:space="preserve"> - Возврат неиспользованных остатков прочих субсидий прошлых лет </t>
  </si>
  <si>
    <t>3. Доходы от уплаты акцизов</t>
  </si>
  <si>
    <t>6. Денежные взыскания (штрафы)</t>
  </si>
  <si>
    <t>5. Доходы от продажи материальных и нематериальных активов</t>
  </si>
  <si>
    <t xml:space="preserve"> - доходы от продажи земельных участков</t>
  </si>
  <si>
    <t xml:space="preserve"> - доходы от реализации иного имущества, находящегося в собственности поселений</t>
  </si>
  <si>
    <t xml:space="preserve"> - увеличение стоимости основных средств</t>
  </si>
  <si>
    <t xml:space="preserve"> - субсидии</t>
  </si>
  <si>
    <t xml:space="preserve"> - прочие межбюджетные трансферты</t>
  </si>
  <si>
    <t>5. Доходы от оказания платных услуг</t>
  </si>
  <si>
    <t>ст.264</t>
  </si>
  <si>
    <t xml:space="preserve"> - пенсии, пособия, выплачиваемые работодателями, нанимателями бывшим работникам</t>
  </si>
  <si>
    <t xml:space="preserve"> - начисления на выплаты по оплате труда</t>
  </si>
  <si>
    <t xml:space="preserve"> - работы, услуги по содержанию имущества</t>
  </si>
  <si>
    <t xml:space="preserve"> - прочие работы, услуги</t>
  </si>
  <si>
    <t xml:space="preserve"> - прочие несоциальные выплаты персоналу в денежной форме</t>
  </si>
  <si>
    <t xml:space="preserve"> - социальные пособия и компенсации персоналу в денежной форме</t>
  </si>
  <si>
    <t xml:space="preserve"> - прочие несоциальные выплаты персоналу</t>
  </si>
  <si>
    <t>Итого налоговые доходы:</t>
  </si>
  <si>
    <t>Итого неналоговые доходов:</t>
  </si>
  <si>
    <t xml:space="preserve"> - перечисления другим бюджетам бюджетной системы РФ</t>
  </si>
  <si>
    <t>8. Культура, кинематография и средства массовой информации</t>
  </si>
  <si>
    <t>9. Здравоохранение и спорт</t>
  </si>
  <si>
    <t>10. Социальная политика</t>
  </si>
  <si>
    <t>7. Образование (дети и молодежь)</t>
  </si>
  <si>
    <t>Пяозерского городского поселения за 1 квартал 2022г.</t>
  </si>
  <si>
    <t>План на 1 квартал 2022 года</t>
  </si>
  <si>
    <t>Кассовое исполнение за 1 квартал 2022 года</t>
  </si>
  <si>
    <t>Исполнение плана за 1 квартал 2022 года, %</t>
  </si>
  <si>
    <t xml:space="preserve"> - выполнение других обязятельств</t>
  </si>
  <si>
    <t xml:space="preserve"> - освещение дорог</t>
  </si>
  <si>
    <t xml:space="preserve"> - прочие расходы (госпошлина)</t>
  </si>
  <si>
    <t>5.03 Благоустройство, в том числе:</t>
  </si>
  <si>
    <t>5.01 Жилищно-коммунальное хозяйство, в том числе:</t>
  </si>
  <si>
    <t>- другие вопросы национальной экономики (генплан)</t>
  </si>
  <si>
    <t xml:space="preserve"> - прочие работы, услуги  (КГС)</t>
  </si>
  <si>
    <t xml:space="preserve"> - работы, услуги по содержанию имущества (уличное освещение)</t>
  </si>
  <si>
    <t xml:space="preserve"> - увеличение стоимости материальных запасов (озеленение)</t>
  </si>
  <si>
    <t xml:space="preserve"> - работы, услуги по содержанию имущества (содержание захоронения)</t>
  </si>
  <si>
    <t xml:space="preserve"> - работы, услуги по содержанию имущества (территория поселения)</t>
  </si>
  <si>
    <t xml:space="preserve"> - прочие работы, услуги  (Народный бюджет, транспортный налог)</t>
  </si>
  <si>
    <t xml:space="preserve">                                 Ведущий специалист:                                                   Т.И.Корнилова</t>
  </si>
  <si>
    <t>к решению XXXIII  сессии 4  созыва Совета</t>
  </si>
  <si>
    <t>от 21 сентября 2022года № 125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</si>
</sst>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"/>
    <numFmt numFmtId="175" formatCode="0.0000"/>
    <numFmt numFmtId="176" formatCode="0.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horizontal="right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172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vertical="center"/>
    </xf>
    <xf numFmtId="172" fontId="46" fillId="0" borderId="10" xfId="0" applyNumberFormat="1" applyFont="1" applyBorder="1" applyAlignment="1">
      <alignment horizontal="center" vertical="center"/>
    </xf>
    <xf numFmtId="172" fontId="48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right"/>
    </xf>
    <xf numFmtId="0" fontId="47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172" fontId="46" fillId="0" borderId="0" xfId="0" applyNumberFormat="1" applyFont="1" applyBorder="1" applyAlignment="1">
      <alignment horizontal="center"/>
    </xf>
    <xf numFmtId="172" fontId="50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48" fillId="0" borderId="1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left"/>
    </xf>
    <xf numFmtId="174" fontId="46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/>
    </xf>
    <xf numFmtId="174" fontId="50" fillId="0" borderId="10" xfId="0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52" fillId="0" borderId="10" xfId="0" applyFont="1" applyBorder="1" applyAlignment="1">
      <alignment/>
    </xf>
    <xf numFmtId="172" fontId="3" fillId="0" borderId="10" xfId="0" applyNumberFormat="1" applyFont="1" applyBorder="1" applyAlignment="1">
      <alignment horizontal="center"/>
    </xf>
    <xf numFmtId="174" fontId="50" fillId="0" borderId="10" xfId="0" applyNumberFormat="1" applyFont="1" applyBorder="1" applyAlignment="1">
      <alignment horizontal="center" vertical="center"/>
    </xf>
    <xf numFmtId="172" fontId="50" fillId="0" borderId="10" xfId="0" applyNumberFormat="1" applyFont="1" applyBorder="1" applyAlignment="1">
      <alignment horizontal="center" vertical="center"/>
    </xf>
    <xf numFmtId="174" fontId="46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7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0" fillId="0" borderId="10" xfId="0" applyFont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/>
    </xf>
    <xf numFmtId="174" fontId="46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174" fontId="3" fillId="0" borderId="10" xfId="0" applyNumberFormat="1" applyFont="1" applyBorder="1" applyAlignment="1">
      <alignment horizontal="center"/>
    </xf>
    <xf numFmtId="174" fontId="52" fillId="0" borderId="10" xfId="0" applyNumberFormat="1" applyFont="1" applyBorder="1" applyAlignment="1">
      <alignment horizontal="center"/>
    </xf>
    <xf numFmtId="172" fontId="52" fillId="0" borderId="1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172" fontId="46" fillId="0" borderId="0" xfId="0" applyNumberFormat="1" applyFont="1" applyBorder="1" applyAlignment="1">
      <alignment/>
    </xf>
    <xf numFmtId="0" fontId="46" fillId="0" borderId="0" xfId="0" applyFont="1" applyBorder="1" applyAlignment="1">
      <alignment horizontal="right"/>
    </xf>
    <xf numFmtId="0" fontId="46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6" fillId="0" borderId="0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/>
    </xf>
    <xf numFmtId="172" fontId="46" fillId="0" borderId="0" xfId="0" applyNumberFormat="1" applyFont="1" applyBorder="1" applyAlignment="1">
      <alignment horizontal="center" vertical="top"/>
    </xf>
    <xf numFmtId="172" fontId="48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wrapText="1"/>
    </xf>
    <xf numFmtId="0" fontId="46" fillId="0" borderId="0" xfId="0" applyFont="1" applyBorder="1" applyAlignment="1">
      <alignment horizontal="center" vertical="center"/>
    </xf>
    <xf numFmtId="172" fontId="46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right"/>
    </xf>
    <xf numFmtId="0" fontId="49" fillId="0" borderId="0" xfId="0" applyFont="1" applyBorder="1" applyAlignment="1">
      <alignment horizontal="right"/>
    </xf>
    <xf numFmtId="0" fontId="50" fillId="0" borderId="0" xfId="0" applyFont="1" applyBorder="1" applyAlignment="1">
      <alignment horizontal="center"/>
    </xf>
    <xf numFmtId="172" fontId="50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54" fillId="0" borderId="0" xfId="0" applyFont="1" applyBorder="1" applyAlignment="1">
      <alignment/>
    </xf>
    <xf numFmtId="2" fontId="50" fillId="0" borderId="10" xfId="0" applyNumberFormat="1" applyFont="1" applyBorder="1" applyAlignment="1">
      <alignment horizontal="center"/>
    </xf>
    <xf numFmtId="2" fontId="5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176" fontId="46" fillId="0" borderId="0" xfId="0" applyNumberFormat="1" applyFont="1" applyAlignment="1">
      <alignment/>
    </xf>
    <xf numFmtId="2" fontId="46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42"/>
  <sheetViews>
    <sheetView tabSelected="1" view="pageBreakPreview" zoomScale="79" zoomScaleSheetLayoutView="79" zoomScalePageLayoutView="0" workbookViewId="0" topLeftCell="A1">
      <selection activeCell="B6" sqref="B6"/>
    </sheetView>
  </sheetViews>
  <sheetFormatPr defaultColWidth="8.8515625" defaultRowHeight="15"/>
  <cols>
    <col min="1" max="1" width="64.8515625" style="1" customWidth="1"/>
    <col min="2" max="2" width="18.8515625" style="1" customWidth="1"/>
    <col min="3" max="3" width="22.8515625" style="1" customWidth="1"/>
    <col min="4" max="4" width="20.140625" style="1" customWidth="1"/>
    <col min="5" max="5" width="9.57421875" style="1" bestFit="1" customWidth="1"/>
    <col min="6" max="16384" width="8.8515625" style="1" customWidth="1"/>
  </cols>
  <sheetData>
    <row r="2" ht="13.5">
      <c r="C2" s="40" t="s">
        <v>31</v>
      </c>
    </row>
    <row r="3" ht="13.5">
      <c r="C3" s="40" t="s">
        <v>88</v>
      </c>
    </row>
    <row r="4" ht="13.5">
      <c r="C4" s="40" t="s">
        <v>30</v>
      </c>
    </row>
    <row r="5" ht="13.5">
      <c r="C5" s="40" t="s">
        <v>89</v>
      </c>
    </row>
    <row r="6" ht="13.5">
      <c r="C6" s="23"/>
    </row>
    <row r="7" ht="13.5">
      <c r="C7" s="23"/>
    </row>
    <row r="8" spans="1:4" ht="13.5">
      <c r="A8" s="72" t="s">
        <v>21</v>
      </c>
      <c r="B8" s="72"/>
      <c r="C8" s="72"/>
      <c r="D8" s="72"/>
    </row>
    <row r="9" spans="1:4" ht="13.5">
      <c r="A9" s="72" t="s">
        <v>71</v>
      </c>
      <c r="B9" s="72"/>
      <c r="C9" s="72"/>
      <c r="D9" s="72"/>
    </row>
    <row r="11" ht="13.5">
      <c r="D11" s="3" t="s">
        <v>11</v>
      </c>
    </row>
    <row r="12" spans="1:4" s="2" customFormat="1" ht="42">
      <c r="A12" s="4" t="s">
        <v>0</v>
      </c>
      <c r="B12" s="5" t="s">
        <v>72</v>
      </c>
      <c r="C12" s="5" t="s">
        <v>73</v>
      </c>
      <c r="D12" s="5" t="s">
        <v>74</v>
      </c>
    </row>
    <row r="13" spans="1:4" s="2" customFormat="1" ht="13.5">
      <c r="A13" s="6" t="s">
        <v>9</v>
      </c>
      <c r="B13" s="5"/>
      <c r="C13" s="5"/>
      <c r="D13" s="5"/>
    </row>
    <row r="14" spans="1:4" ht="13.5">
      <c r="A14" s="7" t="s">
        <v>1</v>
      </c>
      <c r="B14" s="69">
        <v>900</v>
      </c>
      <c r="C14" s="9">
        <v>473.2</v>
      </c>
      <c r="D14" s="9">
        <f>C14/B14*100</f>
        <v>52.6</v>
      </c>
    </row>
    <row r="15" spans="1:4" ht="13.5">
      <c r="A15" s="7" t="s">
        <v>2</v>
      </c>
      <c r="B15" s="8">
        <f>B16+B17</f>
        <v>193</v>
      </c>
      <c r="C15" s="8">
        <f>C16+C17</f>
        <v>191.1</v>
      </c>
      <c r="D15" s="9">
        <f aca="true" t="shared" si="0" ref="D15:D42">C15/B15*100</f>
        <v>99</v>
      </c>
    </row>
    <row r="16" spans="1:4" ht="13.5">
      <c r="A16" s="7" t="s">
        <v>23</v>
      </c>
      <c r="B16" s="9">
        <v>140</v>
      </c>
      <c r="C16" s="8">
        <v>128.5</v>
      </c>
      <c r="D16" s="21">
        <f t="shared" si="0"/>
        <v>91.8</v>
      </c>
    </row>
    <row r="17" spans="1:4" ht="13.5">
      <c r="A17" s="7" t="s">
        <v>3</v>
      </c>
      <c r="B17" s="8">
        <v>53</v>
      </c>
      <c r="C17" s="8">
        <v>62.6</v>
      </c>
      <c r="D17" s="9">
        <f t="shared" si="0"/>
        <v>118.1</v>
      </c>
    </row>
    <row r="18" spans="1:4" ht="13.5">
      <c r="A18" s="7" t="s">
        <v>47</v>
      </c>
      <c r="B18" s="9">
        <v>134.4</v>
      </c>
      <c r="C18" s="8">
        <v>165.5</v>
      </c>
      <c r="D18" s="9">
        <f>C18/B18*100</f>
        <v>123.1</v>
      </c>
    </row>
    <row r="19" spans="1:4" s="27" customFormat="1" ht="13.5">
      <c r="A19" s="14" t="s">
        <v>64</v>
      </c>
      <c r="B19" s="64">
        <f>B14+B15+B18</f>
        <v>1227.4</v>
      </c>
      <c r="C19" s="20">
        <f>C14+C15+C18</f>
        <v>829.8</v>
      </c>
      <c r="D19" s="20">
        <f>C19/B19*100</f>
        <v>67.6</v>
      </c>
    </row>
    <row r="20" spans="1:4" ht="27.75">
      <c r="A20" s="10" t="s">
        <v>42</v>
      </c>
      <c r="B20" s="11">
        <f>B21+B22</f>
        <v>148</v>
      </c>
      <c r="C20" s="11">
        <f>C21+C22</f>
        <v>155.3</v>
      </c>
      <c r="D20" s="12">
        <f t="shared" si="0"/>
        <v>104.9</v>
      </c>
    </row>
    <row r="21" spans="1:4" ht="13.5">
      <c r="A21" s="7" t="s">
        <v>4</v>
      </c>
      <c r="B21" s="8">
        <v>23</v>
      </c>
      <c r="C21" s="8">
        <v>17.8</v>
      </c>
      <c r="D21" s="21">
        <f t="shared" si="0"/>
        <v>77.4</v>
      </c>
    </row>
    <row r="22" spans="1:4" ht="13.5">
      <c r="A22" s="7" t="s">
        <v>5</v>
      </c>
      <c r="B22" s="8">
        <v>125</v>
      </c>
      <c r="C22" s="8">
        <v>137.5</v>
      </c>
      <c r="D22" s="21">
        <f t="shared" si="0"/>
        <v>110</v>
      </c>
    </row>
    <row r="23" spans="1:4" ht="13.5" hidden="1">
      <c r="A23" s="7" t="s">
        <v>49</v>
      </c>
      <c r="B23" s="8">
        <f>B24+B25</f>
        <v>0</v>
      </c>
      <c r="C23" s="8">
        <f>C24+C25</f>
        <v>0</v>
      </c>
      <c r="D23" s="21" t="e">
        <f t="shared" si="0"/>
        <v>#DIV/0!</v>
      </c>
    </row>
    <row r="24" spans="1:4" ht="13.5" hidden="1">
      <c r="A24" s="7" t="s">
        <v>50</v>
      </c>
      <c r="B24" s="8">
        <v>0</v>
      </c>
      <c r="C24" s="8">
        <v>0</v>
      </c>
      <c r="D24" s="21" t="e">
        <f t="shared" si="0"/>
        <v>#DIV/0!</v>
      </c>
    </row>
    <row r="25" spans="1:4" ht="27.75" hidden="1">
      <c r="A25" s="10" t="s">
        <v>51</v>
      </c>
      <c r="B25" s="8">
        <f>0</f>
        <v>0</v>
      </c>
      <c r="C25" s="8">
        <v>0</v>
      </c>
      <c r="D25" s="13" t="e">
        <f t="shared" si="0"/>
        <v>#DIV/0!</v>
      </c>
    </row>
    <row r="26" spans="1:4" ht="13.5" hidden="1">
      <c r="A26" s="10" t="s">
        <v>48</v>
      </c>
      <c r="B26" s="11">
        <f>0</f>
        <v>0</v>
      </c>
      <c r="C26" s="11">
        <v>0</v>
      </c>
      <c r="D26" s="22" t="e">
        <f t="shared" si="0"/>
        <v>#DIV/0!</v>
      </c>
    </row>
    <row r="27" spans="1:4" ht="13.5">
      <c r="A27" s="10" t="s">
        <v>55</v>
      </c>
      <c r="B27" s="11">
        <v>215</v>
      </c>
      <c r="C27" s="11">
        <v>246.4</v>
      </c>
      <c r="D27" s="38">
        <f>C27/B27*100</f>
        <v>114.6</v>
      </c>
    </row>
    <row r="28" spans="1:4" s="27" customFormat="1" ht="13.5">
      <c r="A28" s="14" t="s">
        <v>65</v>
      </c>
      <c r="B28" s="20">
        <f>B20+B27</f>
        <v>363</v>
      </c>
      <c r="C28" s="20">
        <f>C20+C27</f>
        <v>401.7</v>
      </c>
      <c r="D28" s="20">
        <f t="shared" si="0"/>
        <v>110.7</v>
      </c>
    </row>
    <row r="29" spans="1:4" s="27" customFormat="1" ht="13.5">
      <c r="A29" s="25" t="s">
        <v>45</v>
      </c>
      <c r="B29" s="20">
        <f>B30+B31+B32+B33+B34+B35+B36+B37+B38+B41</f>
        <v>842.1</v>
      </c>
      <c r="C29" s="20">
        <f>C30+C31+C32+C33+C34+C35+C36+C37+C38+C41</f>
        <v>842.1</v>
      </c>
      <c r="D29" s="20">
        <f t="shared" si="0"/>
        <v>100</v>
      </c>
    </row>
    <row r="30" spans="1:4" ht="13.5">
      <c r="A30" s="7" t="s">
        <v>6</v>
      </c>
      <c r="B30" s="9">
        <v>680.2</v>
      </c>
      <c r="C30" s="9">
        <v>680.2</v>
      </c>
      <c r="D30" s="9">
        <f t="shared" si="0"/>
        <v>100</v>
      </c>
    </row>
    <row r="31" spans="1:4" ht="13.5">
      <c r="A31" s="7" t="s">
        <v>7</v>
      </c>
      <c r="B31" s="9">
        <v>47.9</v>
      </c>
      <c r="C31" s="8">
        <v>47.9</v>
      </c>
      <c r="D31" s="9">
        <f t="shared" si="0"/>
        <v>100</v>
      </c>
    </row>
    <row r="32" spans="1:4" ht="13.5" hidden="1">
      <c r="A32" s="7" t="s">
        <v>8</v>
      </c>
      <c r="B32" s="9">
        <f>0</f>
        <v>0</v>
      </c>
      <c r="C32" s="8">
        <v>0</v>
      </c>
      <c r="D32" s="21" t="e">
        <f t="shared" si="0"/>
        <v>#DIV/0!</v>
      </c>
    </row>
    <row r="33" spans="1:4" ht="13.5" hidden="1">
      <c r="A33" s="7" t="s">
        <v>32</v>
      </c>
      <c r="B33" s="9"/>
      <c r="C33" s="8"/>
      <c r="D33" s="21" t="e">
        <f t="shared" si="0"/>
        <v>#DIV/0!</v>
      </c>
    </row>
    <row r="34" spans="1:4" ht="13.5" hidden="1">
      <c r="A34" s="7" t="s">
        <v>24</v>
      </c>
      <c r="B34" s="9"/>
      <c r="C34" s="8"/>
      <c r="D34" s="21" t="e">
        <f t="shared" si="0"/>
        <v>#DIV/0!</v>
      </c>
    </row>
    <row r="35" spans="1:4" ht="13.5" hidden="1">
      <c r="A35" s="7" t="s">
        <v>53</v>
      </c>
      <c r="B35" s="9">
        <v>0</v>
      </c>
      <c r="C35" s="8">
        <v>0</v>
      </c>
      <c r="D35" s="21" t="e">
        <f t="shared" si="0"/>
        <v>#DIV/0!</v>
      </c>
    </row>
    <row r="36" spans="1:4" ht="13.5">
      <c r="A36" s="7" t="s">
        <v>54</v>
      </c>
      <c r="B36" s="9">
        <v>114</v>
      </c>
      <c r="C36" s="8">
        <v>114</v>
      </c>
      <c r="D36" s="21">
        <f t="shared" si="0"/>
        <v>100</v>
      </c>
    </row>
    <row r="37" spans="1:4" ht="12.75" customHeight="1" hidden="1">
      <c r="A37" s="7" t="s">
        <v>44</v>
      </c>
      <c r="B37" s="8"/>
      <c r="C37" s="8"/>
      <c r="D37" s="13" t="e">
        <f t="shared" si="0"/>
        <v>#DIV/0!</v>
      </c>
    </row>
    <row r="38" spans="1:4" ht="13.5" hidden="1">
      <c r="A38" s="7" t="s">
        <v>25</v>
      </c>
      <c r="B38" s="8"/>
      <c r="C38" s="8"/>
      <c r="D38" s="13" t="e">
        <f t="shared" si="0"/>
        <v>#DIV/0!</v>
      </c>
    </row>
    <row r="39" spans="1:4" ht="13.5" hidden="1">
      <c r="A39" s="10" t="s">
        <v>43</v>
      </c>
      <c r="B39" s="11"/>
      <c r="C39" s="11"/>
      <c r="D39" s="12" t="e">
        <f t="shared" si="0"/>
        <v>#DIV/0!</v>
      </c>
    </row>
    <row r="40" spans="1:4" ht="13.5" hidden="1">
      <c r="A40" s="10"/>
      <c r="B40" s="11"/>
      <c r="C40" s="11"/>
      <c r="D40" s="22" t="e">
        <f t="shared" si="0"/>
        <v>#DIV/0!</v>
      </c>
    </row>
    <row r="41" spans="1:4" ht="13.5" hidden="1">
      <c r="A41" s="10" t="s">
        <v>46</v>
      </c>
      <c r="B41" s="11"/>
      <c r="C41" s="11"/>
      <c r="D41" s="22" t="e">
        <f t="shared" si="0"/>
        <v>#DIV/0!</v>
      </c>
    </row>
    <row r="42" spans="1:4" ht="13.5">
      <c r="A42" s="14" t="s">
        <v>10</v>
      </c>
      <c r="B42" s="64">
        <f>B19+B28+B29+B39+B40</f>
        <v>2432.5</v>
      </c>
      <c r="C42" s="20">
        <f>C19+C28+C29+C39+C40</f>
        <v>2073.6</v>
      </c>
      <c r="D42" s="20">
        <f t="shared" si="0"/>
        <v>85.2</v>
      </c>
    </row>
    <row r="43" spans="1:4" ht="13.5">
      <c r="A43" s="15" t="s">
        <v>12</v>
      </c>
      <c r="B43" s="24"/>
      <c r="C43" s="24"/>
      <c r="D43" s="9"/>
    </row>
    <row r="44" spans="1:5" s="27" customFormat="1" ht="13.5">
      <c r="A44" s="25" t="s">
        <v>13</v>
      </c>
      <c r="B44" s="26">
        <f>SUM(B45:B58)</f>
        <v>831.6</v>
      </c>
      <c r="C44" s="26">
        <f>SUM(C45:C58)</f>
        <v>826.7</v>
      </c>
      <c r="D44" s="20">
        <f aca="true" t="shared" si="1" ref="D44:D140">C44/B44*100</f>
        <v>99.4</v>
      </c>
      <c r="E44" s="65">
        <f>C44/C120*100</f>
        <v>35.84</v>
      </c>
    </row>
    <row r="45" spans="1:5" ht="13.5">
      <c r="A45" s="7" t="s">
        <v>14</v>
      </c>
      <c r="B45" s="24">
        <v>533.2</v>
      </c>
      <c r="C45" s="35">
        <v>536.7</v>
      </c>
      <c r="D45" s="9">
        <f t="shared" si="1"/>
        <v>100.7</v>
      </c>
      <c r="E45" s="65"/>
    </row>
    <row r="46" spans="1:5" s="36" customFormat="1" ht="13.5" hidden="1">
      <c r="A46" s="28" t="s">
        <v>61</v>
      </c>
      <c r="B46" s="35">
        <f>0+0</f>
        <v>0</v>
      </c>
      <c r="C46" s="35">
        <v>0</v>
      </c>
      <c r="D46" s="21" t="e">
        <f t="shared" si="1"/>
        <v>#DIV/0!</v>
      </c>
      <c r="E46" s="66"/>
    </row>
    <row r="47" spans="1:5" ht="13.5">
      <c r="A47" s="7" t="s">
        <v>58</v>
      </c>
      <c r="B47" s="24">
        <v>161.1</v>
      </c>
      <c r="C47" s="35">
        <v>159.3</v>
      </c>
      <c r="D47" s="9">
        <f t="shared" si="1"/>
        <v>98.9</v>
      </c>
      <c r="E47" s="65"/>
    </row>
    <row r="48" spans="1:5" ht="13.5">
      <c r="A48" s="33" t="s">
        <v>63</v>
      </c>
      <c r="B48" s="24">
        <v>2.4</v>
      </c>
      <c r="C48" s="35">
        <v>2.4</v>
      </c>
      <c r="D48" s="9">
        <f t="shared" si="1"/>
        <v>100</v>
      </c>
      <c r="E48" s="65"/>
    </row>
    <row r="49" spans="1:5" ht="13.5">
      <c r="A49" s="33" t="s">
        <v>35</v>
      </c>
      <c r="B49" s="24">
        <v>12.8</v>
      </c>
      <c r="C49" s="24">
        <v>12.5</v>
      </c>
      <c r="D49" s="9">
        <f t="shared" si="1"/>
        <v>97.7</v>
      </c>
      <c r="E49" s="65"/>
    </row>
    <row r="50" spans="1:5" ht="13.5" hidden="1">
      <c r="A50" s="28" t="s">
        <v>36</v>
      </c>
      <c r="B50" s="24">
        <v>0</v>
      </c>
      <c r="C50" s="24">
        <v>0</v>
      </c>
      <c r="D50" s="9" t="e">
        <f t="shared" si="1"/>
        <v>#DIV/0!</v>
      </c>
      <c r="E50" s="65"/>
    </row>
    <row r="51" spans="1:5" ht="13.5">
      <c r="A51" s="7" t="s">
        <v>15</v>
      </c>
      <c r="B51" s="24">
        <v>36.8</v>
      </c>
      <c r="C51" s="35">
        <v>36.2</v>
      </c>
      <c r="D51" s="9">
        <f t="shared" si="1"/>
        <v>98.4</v>
      </c>
      <c r="E51" s="65"/>
    </row>
    <row r="52" spans="1:5" ht="13.5">
      <c r="A52" s="7" t="s">
        <v>59</v>
      </c>
      <c r="B52" s="24">
        <v>2.5</v>
      </c>
      <c r="C52" s="24">
        <v>0</v>
      </c>
      <c r="D52" s="9">
        <f t="shared" si="1"/>
        <v>0</v>
      </c>
      <c r="E52" s="65"/>
    </row>
    <row r="53" spans="1:5" ht="13.5">
      <c r="A53" s="33" t="s">
        <v>60</v>
      </c>
      <c r="B53" s="24">
        <v>3.2</v>
      </c>
      <c r="C53" s="24">
        <v>0</v>
      </c>
      <c r="D53" s="9">
        <f t="shared" si="1"/>
        <v>0</v>
      </c>
      <c r="E53" s="65"/>
    </row>
    <row r="54" spans="1:5" ht="12.75" customHeight="1" hidden="1">
      <c r="A54" s="33" t="s">
        <v>66</v>
      </c>
      <c r="B54" s="24">
        <v>0</v>
      </c>
      <c r="C54" s="24">
        <v>0</v>
      </c>
      <c r="D54" s="9" t="e">
        <f t="shared" si="1"/>
        <v>#DIV/0!</v>
      </c>
      <c r="E54" s="65"/>
    </row>
    <row r="55" spans="1:5" s="36" customFormat="1" ht="13.5">
      <c r="A55" s="33" t="s">
        <v>75</v>
      </c>
      <c r="B55" s="35">
        <v>18</v>
      </c>
      <c r="C55" s="35">
        <v>18</v>
      </c>
      <c r="D55" s="21">
        <f t="shared" si="1"/>
        <v>100</v>
      </c>
      <c r="E55" s="66"/>
    </row>
    <row r="56" spans="1:5" ht="13.5">
      <c r="A56" s="33" t="s">
        <v>52</v>
      </c>
      <c r="B56" s="24">
        <v>59</v>
      </c>
      <c r="C56" s="24">
        <v>59</v>
      </c>
      <c r="D56" s="9">
        <f t="shared" si="1"/>
        <v>100</v>
      </c>
      <c r="E56" s="65"/>
    </row>
    <row r="57" spans="1:5" ht="13.5">
      <c r="A57" s="33" t="s">
        <v>39</v>
      </c>
      <c r="B57" s="24">
        <v>2.6</v>
      </c>
      <c r="C57" s="24">
        <v>2.6</v>
      </c>
      <c r="D57" s="21">
        <f t="shared" si="1"/>
        <v>100</v>
      </c>
      <c r="E57" s="65"/>
    </row>
    <row r="58" spans="1:5" ht="13.5" hidden="1">
      <c r="A58" s="28" t="s">
        <v>62</v>
      </c>
      <c r="B58" s="24">
        <f>0</f>
        <v>0</v>
      </c>
      <c r="C58" s="24">
        <v>0</v>
      </c>
      <c r="D58" s="21" t="e">
        <f t="shared" si="1"/>
        <v>#DIV/0!</v>
      </c>
      <c r="E58" s="65"/>
    </row>
    <row r="59" spans="1:5" s="27" customFormat="1" ht="13.5">
      <c r="A59" s="25" t="s">
        <v>18</v>
      </c>
      <c r="B59" s="26">
        <f>SUM(B60:B66)</f>
        <v>43.1</v>
      </c>
      <c r="C59" s="26">
        <f>SUM(C60:C66)</f>
        <v>40.3</v>
      </c>
      <c r="D59" s="20">
        <f t="shared" si="1"/>
        <v>93.5</v>
      </c>
      <c r="E59" s="65">
        <f>C59/C120*100</f>
        <v>1.75</v>
      </c>
    </row>
    <row r="60" spans="1:5" ht="13.5">
      <c r="A60" s="7" t="s">
        <v>14</v>
      </c>
      <c r="B60" s="24">
        <v>33.1</v>
      </c>
      <c r="C60" s="24">
        <v>30.8</v>
      </c>
      <c r="D60" s="9">
        <f t="shared" si="1"/>
        <v>93.1</v>
      </c>
      <c r="E60" s="65"/>
    </row>
    <row r="61" spans="1:5" ht="13.5" hidden="1">
      <c r="A61" s="28" t="s">
        <v>33</v>
      </c>
      <c r="B61" s="24">
        <f>0</f>
        <v>0</v>
      </c>
      <c r="C61" s="24">
        <v>0</v>
      </c>
      <c r="D61" s="9" t="e">
        <f t="shared" si="1"/>
        <v>#DIV/0!</v>
      </c>
      <c r="E61" s="65"/>
    </row>
    <row r="62" spans="1:5" ht="13.5">
      <c r="A62" s="7" t="s">
        <v>58</v>
      </c>
      <c r="B62" s="24">
        <v>10</v>
      </c>
      <c r="C62" s="24">
        <v>9.5</v>
      </c>
      <c r="D62" s="9">
        <f t="shared" si="1"/>
        <v>95</v>
      </c>
      <c r="E62" s="65"/>
    </row>
    <row r="63" spans="1:5" ht="13.5" customHeight="1" hidden="1">
      <c r="A63" s="7" t="s">
        <v>15</v>
      </c>
      <c r="B63" s="24">
        <v>0</v>
      </c>
      <c r="C63" s="24">
        <v>0</v>
      </c>
      <c r="D63" s="9" t="e">
        <f t="shared" si="1"/>
        <v>#DIV/0!</v>
      </c>
      <c r="E63" s="65"/>
    </row>
    <row r="64" spans="1:5" ht="13.5" customHeight="1" hidden="1">
      <c r="A64" s="28" t="s">
        <v>59</v>
      </c>
      <c r="B64" s="24">
        <f>0</f>
        <v>0</v>
      </c>
      <c r="C64" s="24">
        <v>0</v>
      </c>
      <c r="D64" s="9" t="e">
        <f t="shared" si="1"/>
        <v>#DIV/0!</v>
      </c>
      <c r="E64" s="65"/>
    </row>
    <row r="65" spans="1:5" ht="13.5" customHeight="1" hidden="1">
      <c r="A65" s="28" t="s">
        <v>52</v>
      </c>
      <c r="B65" s="24">
        <v>0</v>
      </c>
      <c r="C65" s="24">
        <v>0</v>
      </c>
      <c r="D65" s="9" t="e">
        <f t="shared" si="1"/>
        <v>#DIV/0!</v>
      </c>
      <c r="E65" s="65"/>
    </row>
    <row r="66" spans="1:5" ht="13.5" customHeight="1" hidden="1">
      <c r="A66" s="28" t="s">
        <v>39</v>
      </c>
      <c r="B66" s="24">
        <f>0</f>
        <v>0</v>
      </c>
      <c r="C66" s="24">
        <v>0</v>
      </c>
      <c r="D66" s="9" t="e">
        <f t="shared" si="1"/>
        <v>#DIV/0!</v>
      </c>
      <c r="E66" s="65"/>
    </row>
    <row r="67" spans="1:5" s="27" customFormat="1" ht="30.75" customHeight="1">
      <c r="A67" s="70" t="s">
        <v>17</v>
      </c>
      <c r="B67" s="26">
        <f>SUM(B68:B74)</f>
        <v>11.7</v>
      </c>
      <c r="C67" s="41">
        <f>SUM(C68:C74)</f>
        <v>6.9</v>
      </c>
      <c r="D67" s="20">
        <f t="shared" si="1"/>
        <v>59</v>
      </c>
      <c r="E67" s="65">
        <f>C67/C120*100</f>
        <v>0.3</v>
      </c>
    </row>
    <row r="68" spans="1:5" s="27" customFormat="1" ht="13.5" hidden="1">
      <c r="A68" s="25">
        <v>222</v>
      </c>
      <c r="B68" s="26">
        <f>0</f>
        <v>0</v>
      </c>
      <c r="C68" s="26">
        <v>0</v>
      </c>
      <c r="D68" s="20" t="e">
        <f t="shared" si="1"/>
        <v>#DIV/0!</v>
      </c>
      <c r="E68" s="65"/>
    </row>
    <row r="69" spans="1:5" s="27" customFormat="1" ht="13.5" hidden="1">
      <c r="A69" s="25">
        <v>225</v>
      </c>
      <c r="B69" s="26">
        <v>11.7</v>
      </c>
      <c r="C69" s="26">
        <v>6.9</v>
      </c>
      <c r="D69" s="20">
        <f t="shared" si="1"/>
        <v>59</v>
      </c>
      <c r="E69" s="65"/>
    </row>
    <row r="70" spans="1:5" s="27" customFormat="1" ht="13.5" hidden="1">
      <c r="A70" s="25">
        <v>226</v>
      </c>
      <c r="B70" s="26">
        <v>0</v>
      </c>
      <c r="C70" s="26">
        <v>0</v>
      </c>
      <c r="D70" s="20" t="e">
        <f t="shared" si="1"/>
        <v>#DIV/0!</v>
      </c>
      <c r="E70" s="65"/>
    </row>
    <row r="71" spans="1:5" s="27" customFormat="1" ht="13.5" hidden="1">
      <c r="A71" s="25">
        <v>251</v>
      </c>
      <c r="B71" s="26">
        <v>0</v>
      </c>
      <c r="C71" s="26">
        <v>0</v>
      </c>
      <c r="D71" s="20" t="e">
        <f>C71/B71*100</f>
        <v>#DIV/0!</v>
      </c>
      <c r="E71" s="65"/>
    </row>
    <row r="72" spans="1:5" s="27" customFormat="1" ht="13.5" hidden="1">
      <c r="A72" s="25">
        <v>290</v>
      </c>
      <c r="B72" s="26">
        <v>0</v>
      </c>
      <c r="C72" s="26">
        <v>0</v>
      </c>
      <c r="D72" s="20" t="e">
        <f t="shared" si="1"/>
        <v>#DIV/0!</v>
      </c>
      <c r="E72" s="65"/>
    </row>
    <row r="73" spans="1:5" s="27" customFormat="1" ht="13.5" hidden="1">
      <c r="A73" s="25">
        <v>310</v>
      </c>
      <c r="B73" s="26">
        <f>0</f>
        <v>0</v>
      </c>
      <c r="C73" s="26">
        <v>0</v>
      </c>
      <c r="D73" s="20"/>
      <c r="E73" s="65"/>
    </row>
    <row r="74" spans="1:5" s="27" customFormat="1" ht="13.5" hidden="1">
      <c r="A74" s="25">
        <v>340</v>
      </c>
      <c r="B74" s="26">
        <v>0</v>
      </c>
      <c r="C74" s="26">
        <v>0</v>
      </c>
      <c r="D74" s="20" t="e">
        <f t="shared" si="1"/>
        <v>#DIV/0!</v>
      </c>
      <c r="E74" s="65"/>
    </row>
    <row r="75" spans="1:5" s="27" customFormat="1" ht="13.5">
      <c r="A75" s="25" t="s">
        <v>22</v>
      </c>
      <c r="B75" s="26">
        <f>SUM(B76:B79)</f>
        <v>225</v>
      </c>
      <c r="C75" s="26">
        <f>SUM(C76:C79)</f>
        <v>175.6</v>
      </c>
      <c r="D75" s="20">
        <f t="shared" si="1"/>
        <v>78</v>
      </c>
      <c r="E75" s="65">
        <f>C75/C120*100</f>
        <v>7.61</v>
      </c>
    </row>
    <row r="76" spans="1:5" s="27" customFormat="1" ht="13.5">
      <c r="A76" s="7" t="s">
        <v>59</v>
      </c>
      <c r="B76" s="24">
        <v>140</v>
      </c>
      <c r="C76" s="24">
        <v>96.1</v>
      </c>
      <c r="D76" s="9">
        <f t="shared" si="1"/>
        <v>68.6</v>
      </c>
      <c r="E76" s="65"/>
    </row>
    <row r="77" spans="1:5" s="27" customFormat="1" ht="13.5">
      <c r="A77" s="33" t="s">
        <v>76</v>
      </c>
      <c r="B77" s="24">
        <v>79</v>
      </c>
      <c r="C77" s="24">
        <v>73.8</v>
      </c>
      <c r="D77" s="9">
        <f t="shared" si="1"/>
        <v>93.4</v>
      </c>
      <c r="E77" s="65"/>
    </row>
    <row r="78" spans="1:5" ht="13.5">
      <c r="A78" s="33" t="s">
        <v>39</v>
      </c>
      <c r="B78" s="24">
        <v>6</v>
      </c>
      <c r="C78" s="24">
        <v>5.7</v>
      </c>
      <c r="D78" s="9">
        <f t="shared" si="1"/>
        <v>95</v>
      </c>
      <c r="E78" s="67"/>
    </row>
    <row r="79" spans="1:5" ht="13.5">
      <c r="A79" s="71" t="s">
        <v>80</v>
      </c>
      <c r="B79" s="24"/>
      <c r="C79" s="24"/>
      <c r="D79" s="9"/>
      <c r="E79" s="67"/>
    </row>
    <row r="80" spans="1:5" s="27" customFormat="1" ht="13.5">
      <c r="A80" s="25" t="s">
        <v>79</v>
      </c>
      <c r="B80" s="26">
        <f>SUM(B81:B86)</f>
        <v>258</v>
      </c>
      <c r="C80" s="26">
        <f>SUM(C81:C86)</f>
        <v>184.6</v>
      </c>
      <c r="D80" s="20">
        <f t="shared" si="1"/>
        <v>71.6</v>
      </c>
      <c r="E80" s="65">
        <f>C80/C120*100</f>
        <v>8</v>
      </c>
    </row>
    <row r="81" spans="1:5" ht="13.5">
      <c r="A81" s="33" t="s">
        <v>15</v>
      </c>
      <c r="B81" s="24">
        <v>27.8</v>
      </c>
      <c r="C81" s="24">
        <v>27.8</v>
      </c>
      <c r="D81" s="9">
        <f t="shared" si="1"/>
        <v>100</v>
      </c>
      <c r="E81" s="65"/>
    </row>
    <row r="82" spans="1:5" ht="13.5">
      <c r="A82" s="7" t="s">
        <v>59</v>
      </c>
      <c r="B82" s="24">
        <v>229.1</v>
      </c>
      <c r="C82" s="24">
        <v>155.7</v>
      </c>
      <c r="D82" s="9">
        <f t="shared" si="1"/>
        <v>68</v>
      </c>
      <c r="E82" s="65"/>
    </row>
    <row r="83" spans="1:5" ht="13.5" hidden="1">
      <c r="A83" s="33" t="s">
        <v>60</v>
      </c>
      <c r="B83" s="24">
        <v>0</v>
      </c>
      <c r="C83" s="24">
        <v>0</v>
      </c>
      <c r="D83" s="9" t="e">
        <f t="shared" si="1"/>
        <v>#DIV/0!</v>
      </c>
      <c r="E83" s="65"/>
    </row>
    <row r="84" spans="1:5" ht="13.5">
      <c r="A84" s="33" t="s">
        <v>77</v>
      </c>
      <c r="B84" s="24">
        <v>1.1</v>
      </c>
      <c r="C84" s="24">
        <v>1.1</v>
      </c>
      <c r="D84" s="9">
        <f t="shared" si="1"/>
        <v>100</v>
      </c>
      <c r="E84" s="65"/>
    </row>
    <row r="85" spans="1:5" ht="13.5" hidden="1">
      <c r="A85" s="28" t="s">
        <v>52</v>
      </c>
      <c r="B85" s="24">
        <f>0</f>
        <v>0</v>
      </c>
      <c r="C85" s="24">
        <v>0</v>
      </c>
      <c r="D85" s="9" t="e">
        <f t="shared" si="1"/>
        <v>#DIV/0!</v>
      </c>
      <c r="E85" s="65"/>
    </row>
    <row r="86" spans="1:5" s="36" customFormat="1" ht="13.5" hidden="1">
      <c r="A86" s="33" t="s">
        <v>39</v>
      </c>
      <c r="B86" s="35">
        <f>0</f>
        <v>0</v>
      </c>
      <c r="C86" s="35">
        <v>0</v>
      </c>
      <c r="D86" s="9" t="e">
        <f t="shared" si="1"/>
        <v>#DIV/0!</v>
      </c>
      <c r="E86" s="65"/>
    </row>
    <row r="87" spans="1:5" s="36" customFormat="1" ht="13.5">
      <c r="A87" s="25" t="s">
        <v>78</v>
      </c>
      <c r="B87" s="41">
        <f>SUM(B88:B95)</f>
        <v>59.8</v>
      </c>
      <c r="C87" s="41">
        <f>SUM(C88:C95)</f>
        <v>44.3</v>
      </c>
      <c r="D87" s="20">
        <f t="shared" si="1"/>
        <v>74.1</v>
      </c>
      <c r="E87" s="65">
        <f>C87/C120*100</f>
        <v>1.92</v>
      </c>
    </row>
    <row r="88" spans="1:5" s="36" customFormat="1" ht="13.5" hidden="1">
      <c r="A88" s="33" t="s">
        <v>81</v>
      </c>
      <c r="B88" s="35"/>
      <c r="C88" s="35"/>
      <c r="D88" s="9" t="e">
        <f t="shared" si="1"/>
        <v>#DIV/0!</v>
      </c>
      <c r="E88" s="65"/>
    </row>
    <row r="89" spans="1:5" s="36" customFormat="1" ht="13.5" hidden="1">
      <c r="A89" s="7" t="s">
        <v>82</v>
      </c>
      <c r="B89" s="35"/>
      <c r="C89" s="35"/>
      <c r="D89" s="9" t="e">
        <f t="shared" si="1"/>
        <v>#DIV/0!</v>
      </c>
      <c r="E89" s="65"/>
    </row>
    <row r="90" spans="1:5" s="36" customFormat="1" ht="13.5" hidden="1">
      <c r="A90" s="7" t="s">
        <v>83</v>
      </c>
      <c r="B90" s="35"/>
      <c r="C90" s="35"/>
      <c r="D90" s="9" t="e">
        <f t="shared" si="1"/>
        <v>#DIV/0!</v>
      </c>
      <c r="E90" s="65"/>
    </row>
    <row r="91" spans="1:5" s="36" customFormat="1" ht="13.5">
      <c r="A91" s="7" t="s">
        <v>84</v>
      </c>
      <c r="B91" s="35">
        <v>24.3</v>
      </c>
      <c r="C91" s="35">
        <v>10.5</v>
      </c>
      <c r="D91" s="9">
        <f t="shared" si="1"/>
        <v>43.2</v>
      </c>
      <c r="E91" s="65"/>
    </row>
    <row r="92" spans="1:5" s="36" customFormat="1" ht="13.5">
      <c r="A92" s="7" t="s">
        <v>85</v>
      </c>
      <c r="B92" s="35">
        <v>35</v>
      </c>
      <c r="C92" s="35">
        <v>33.8</v>
      </c>
      <c r="D92" s="9">
        <f t="shared" si="1"/>
        <v>96.6</v>
      </c>
      <c r="E92" s="65"/>
    </row>
    <row r="93" spans="1:5" s="36" customFormat="1" ht="13.5">
      <c r="A93" s="33" t="s">
        <v>86</v>
      </c>
      <c r="B93" s="35">
        <v>0.5</v>
      </c>
      <c r="C93" s="35">
        <v>0</v>
      </c>
      <c r="D93" s="9">
        <f t="shared" si="1"/>
        <v>0</v>
      </c>
      <c r="E93" s="65"/>
    </row>
    <row r="94" spans="1:5" s="36" customFormat="1" ht="13.5" hidden="1">
      <c r="A94" s="33" t="s">
        <v>52</v>
      </c>
      <c r="B94" s="35"/>
      <c r="C94" s="35"/>
      <c r="D94" s="9" t="e">
        <f t="shared" si="1"/>
        <v>#DIV/0!</v>
      </c>
      <c r="E94" s="65"/>
    </row>
    <row r="95" spans="1:5" s="36" customFormat="1" ht="13.5" hidden="1">
      <c r="A95" s="33" t="s">
        <v>39</v>
      </c>
      <c r="B95" s="35"/>
      <c r="C95" s="35"/>
      <c r="D95" s="9" t="e">
        <f t="shared" si="1"/>
        <v>#DIV/0!</v>
      </c>
      <c r="E95" s="65"/>
    </row>
    <row r="96" spans="1:5" s="27" customFormat="1" ht="13.5" hidden="1">
      <c r="A96" s="25" t="s">
        <v>70</v>
      </c>
      <c r="B96" s="26">
        <f>B97</f>
        <v>0</v>
      </c>
      <c r="C96" s="26">
        <f>SUM(C97)</f>
        <v>0</v>
      </c>
      <c r="D96" s="9" t="e">
        <f t="shared" si="1"/>
        <v>#DIV/0!</v>
      </c>
      <c r="E96" s="65"/>
    </row>
    <row r="97" spans="1:5" ht="13.5" hidden="1">
      <c r="A97" s="7">
        <v>226</v>
      </c>
      <c r="B97" s="24">
        <v>0</v>
      </c>
      <c r="C97" s="24">
        <v>0</v>
      </c>
      <c r="D97" s="9" t="e">
        <f t="shared" si="1"/>
        <v>#DIV/0!</v>
      </c>
      <c r="E97" s="65"/>
    </row>
    <row r="98" spans="1:5" s="27" customFormat="1" ht="13.5">
      <c r="A98" s="37" t="s">
        <v>67</v>
      </c>
      <c r="B98" s="30">
        <f>SUM(B99:B111)</f>
        <v>1016.2</v>
      </c>
      <c r="C98" s="30">
        <f>SUM(C99:C111)</f>
        <v>1011.7</v>
      </c>
      <c r="D98" s="31">
        <f t="shared" si="1"/>
        <v>99.6</v>
      </c>
      <c r="E98" s="65">
        <f>C98/C120*100</f>
        <v>43.86</v>
      </c>
    </row>
    <row r="99" spans="1:5" ht="15" customHeight="1" hidden="1">
      <c r="A99" s="28" t="s">
        <v>14</v>
      </c>
      <c r="B99" s="24">
        <v>528</v>
      </c>
      <c r="C99" s="24">
        <f>522.4+3.3</f>
        <v>525.7</v>
      </c>
      <c r="D99" s="9">
        <f t="shared" si="1"/>
        <v>99.6</v>
      </c>
      <c r="E99" s="65"/>
    </row>
    <row r="100" spans="1:5" ht="13.5" hidden="1">
      <c r="A100" s="28" t="s">
        <v>63</v>
      </c>
      <c r="B100" s="24">
        <v>10.5</v>
      </c>
      <c r="C100" s="24">
        <v>9.8</v>
      </c>
      <c r="D100" s="9">
        <f t="shared" si="1"/>
        <v>93.3</v>
      </c>
      <c r="E100" s="65"/>
    </row>
    <row r="101" spans="1:5" ht="13.5" hidden="1">
      <c r="A101" s="28" t="s">
        <v>34</v>
      </c>
      <c r="B101" s="24">
        <v>158</v>
      </c>
      <c r="C101" s="24">
        <v>157.7</v>
      </c>
      <c r="D101" s="9">
        <f t="shared" si="1"/>
        <v>99.8</v>
      </c>
      <c r="E101" s="65"/>
    </row>
    <row r="102" spans="1:5" ht="13.5" hidden="1">
      <c r="A102" s="28" t="s">
        <v>35</v>
      </c>
      <c r="B102" s="24">
        <v>8.7</v>
      </c>
      <c r="C102" s="24">
        <v>8.2</v>
      </c>
      <c r="D102" s="9">
        <f t="shared" si="1"/>
        <v>94.3</v>
      </c>
      <c r="E102" s="65"/>
    </row>
    <row r="103" spans="1:5" ht="13.5" hidden="1">
      <c r="A103" s="28" t="s">
        <v>36</v>
      </c>
      <c r="B103" s="24">
        <v>0</v>
      </c>
      <c r="C103" s="24"/>
      <c r="D103" s="9" t="e">
        <f t="shared" si="1"/>
        <v>#DIV/0!</v>
      </c>
      <c r="E103" s="65"/>
    </row>
    <row r="104" spans="1:5" ht="13.5" hidden="1">
      <c r="A104" s="28" t="s">
        <v>15</v>
      </c>
      <c r="B104" s="24">
        <v>311</v>
      </c>
      <c r="C104" s="24">
        <v>310.3</v>
      </c>
      <c r="D104" s="9">
        <f t="shared" si="1"/>
        <v>99.8</v>
      </c>
      <c r="E104" s="65"/>
    </row>
    <row r="105" spans="1:5" ht="13.5" hidden="1">
      <c r="A105" s="28" t="s">
        <v>59</v>
      </c>
      <c r="B105" s="24">
        <f>0</f>
        <v>0</v>
      </c>
      <c r="C105" s="24"/>
      <c r="D105" s="9" t="e">
        <f t="shared" si="1"/>
        <v>#DIV/0!</v>
      </c>
      <c r="E105" s="65"/>
    </row>
    <row r="106" spans="1:5" ht="13.5" hidden="1">
      <c r="A106" s="28" t="s">
        <v>60</v>
      </c>
      <c r="B106" s="24">
        <f>0</f>
        <v>0</v>
      </c>
      <c r="C106" s="24">
        <v>0</v>
      </c>
      <c r="D106" s="9" t="e">
        <f t="shared" si="1"/>
        <v>#DIV/0!</v>
      </c>
      <c r="E106" s="65"/>
    </row>
    <row r="107" spans="1:5" ht="13.5" hidden="1">
      <c r="A107" s="28" t="s">
        <v>40</v>
      </c>
      <c r="B107" s="24">
        <v>0</v>
      </c>
      <c r="C107" s="24">
        <v>0</v>
      </c>
      <c r="D107" s="9"/>
      <c r="E107" s="65"/>
    </row>
    <row r="108" spans="1:5" ht="13.5" hidden="1">
      <c r="A108" s="28" t="s">
        <v>37</v>
      </c>
      <c r="B108" s="24">
        <v>0</v>
      </c>
      <c r="C108" s="24"/>
      <c r="D108" s="9" t="e">
        <f t="shared" si="1"/>
        <v>#DIV/0!</v>
      </c>
      <c r="E108" s="65"/>
    </row>
    <row r="109" spans="1:5" ht="13.5" hidden="1">
      <c r="A109" s="28" t="s">
        <v>38</v>
      </c>
      <c r="B109" s="24">
        <v>0</v>
      </c>
      <c r="C109" s="24"/>
      <c r="D109" s="9" t="e">
        <f t="shared" si="1"/>
        <v>#DIV/0!</v>
      </c>
      <c r="E109" s="65"/>
    </row>
    <row r="110" spans="1:5" ht="13.5" hidden="1">
      <c r="A110" s="28" t="s">
        <v>16</v>
      </c>
      <c r="B110" s="24"/>
      <c r="C110" s="24"/>
      <c r="D110" s="9" t="e">
        <f t="shared" si="1"/>
        <v>#DIV/0!</v>
      </c>
      <c r="E110" s="65"/>
    </row>
    <row r="111" spans="1:5" ht="13.5" hidden="1">
      <c r="A111" s="28" t="s">
        <v>39</v>
      </c>
      <c r="B111" s="24">
        <v>0</v>
      </c>
      <c r="C111" s="24"/>
      <c r="D111" s="9" t="e">
        <f t="shared" si="1"/>
        <v>#DIV/0!</v>
      </c>
      <c r="E111" s="65"/>
    </row>
    <row r="112" spans="1:5" s="27" customFormat="1" ht="13.5" hidden="1">
      <c r="A112" s="25" t="s">
        <v>68</v>
      </c>
      <c r="B112" s="26">
        <v>0.5</v>
      </c>
      <c r="C112" s="26">
        <f>C113+C114</f>
        <v>0</v>
      </c>
      <c r="D112" s="29">
        <f t="shared" si="1"/>
        <v>0</v>
      </c>
      <c r="E112" s="65"/>
    </row>
    <row r="113" spans="1:5" s="27" customFormat="1" ht="13.5" hidden="1">
      <c r="A113" s="25">
        <v>222</v>
      </c>
      <c r="B113" s="26">
        <v>0</v>
      </c>
      <c r="C113" s="26">
        <v>0</v>
      </c>
      <c r="D113" s="29" t="e">
        <f t="shared" si="1"/>
        <v>#DIV/0!</v>
      </c>
      <c r="E113" s="65"/>
    </row>
    <row r="114" spans="1:5" s="27" customFormat="1" ht="13.5" hidden="1">
      <c r="A114" s="25">
        <v>340</v>
      </c>
      <c r="B114" s="26">
        <v>0</v>
      </c>
      <c r="C114" s="26">
        <v>0</v>
      </c>
      <c r="D114" s="29" t="e">
        <f t="shared" si="1"/>
        <v>#DIV/0!</v>
      </c>
      <c r="E114" s="65"/>
    </row>
    <row r="115" spans="1:5" ht="13.5">
      <c r="A115" s="25" t="s">
        <v>69</v>
      </c>
      <c r="B115" s="26">
        <f>B116+B117+B118+B119</f>
        <v>17</v>
      </c>
      <c r="C115" s="26">
        <f>C116+C117+C118+C119</f>
        <v>16.6</v>
      </c>
      <c r="D115" s="29">
        <f t="shared" si="1"/>
        <v>97.6</v>
      </c>
      <c r="E115" s="65">
        <f>C115/C120*100</f>
        <v>0.72</v>
      </c>
    </row>
    <row r="116" spans="1:5" ht="13.5">
      <c r="A116" s="7" t="s">
        <v>56</v>
      </c>
      <c r="B116" s="24">
        <f>17</f>
        <v>17</v>
      </c>
      <c r="C116" s="24">
        <v>16.6</v>
      </c>
      <c r="D116" s="29">
        <f t="shared" si="1"/>
        <v>97.6</v>
      </c>
      <c r="E116" s="68"/>
    </row>
    <row r="117" spans="1:5" ht="13.5" hidden="1">
      <c r="A117" s="7" t="s">
        <v>26</v>
      </c>
      <c r="B117" s="24">
        <v>0</v>
      </c>
      <c r="C117" s="24">
        <v>0</v>
      </c>
      <c r="D117" s="9" t="e">
        <f t="shared" si="1"/>
        <v>#DIV/0!</v>
      </c>
      <c r="E117" s="68"/>
    </row>
    <row r="118" spans="1:5" ht="13.5" hidden="1">
      <c r="A118" s="7">
        <v>222</v>
      </c>
      <c r="B118" s="24">
        <f>0</f>
        <v>0</v>
      </c>
      <c r="C118" s="24">
        <v>0</v>
      </c>
      <c r="D118" s="9" t="e">
        <f t="shared" si="1"/>
        <v>#DIV/0!</v>
      </c>
      <c r="E118" s="68"/>
    </row>
    <row r="119" spans="1:5" ht="13.5" hidden="1">
      <c r="A119" s="7">
        <v>340</v>
      </c>
      <c r="B119" s="24">
        <v>0</v>
      </c>
      <c r="C119" s="24">
        <v>0</v>
      </c>
      <c r="D119" s="9" t="e">
        <f t="shared" si="1"/>
        <v>#DIV/0!</v>
      </c>
      <c r="E119" s="68"/>
    </row>
    <row r="120" spans="1:5" ht="13.5">
      <c r="A120" s="14" t="s">
        <v>19</v>
      </c>
      <c r="B120" s="26">
        <f>B44+B59+B67+B75+B80+B96+B98+B112+B115+B117+B87</f>
        <v>2462.9</v>
      </c>
      <c r="C120" s="26">
        <f>C44+C59+C67+C75+C80+C96+C98+C112+C115+C117+C87</f>
        <v>2306.7</v>
      </c>
      <c r="D120" s="20">
        <f t="shared" si="1"/>
        <v>93.7</v>
      </c>
      <c r="E120" s="67">
        <f>SUM(E44:E115)</f>
        <v>100</v>
      </c>
    </row>
    <row r="121" spans="1:4" ht="13.5">
      <c r="A121" s="16" t="s">
        <v>20</v>
      </c>
      <c r="B121" s="32"/>
      <c r="C121" s="32"/>
      <c r="D121" s="9"/>
    </row>
    <row r="122" spans="1:4" ht="13.5">
      <c r="A122" s="7" t="s">
        <v>14</v>
      </c>
      <c r="B122" s="24">
        <f>B45+B60+B99</f>
        <v>1094.3</v>
      </c>
      <c r="C122" s="24">
        <f>C45+C60+C99</f>
        <v>1093.2</v>
      </c>
      <c r="D122" s="9">
        <f t="shared" si="1"/>
        <v>99.9</v>
      </c>
    </row>
    <row r="123" spans="1:4" s="44" customFormat="1" ht="13.5" customHeight="1" hidden="1">
      <c r="A123" s="28" t="s">
        <v>61</v>
      </c>
      <c r="B123" s="42">
        <f>B46+B61</f>
        <v>0</v>
      </c>
      <c r="C123" s="42">
        <f>C46+C61</f>
        <v>0</v>
      </c>
      <c r="D123" s="43" t="e">
        <f t="shared" si="1"/>
        <v>#DIV/0!</v>
      </c>
    </row>
    <row r="124" spans="1:4" ht="13.5" customHeight="1">
      <c r="A124" s="7" t="s">
        <v>58</v>
      </c>
      <c r="B124" s="24">
        <f>B47+B62+B101</f>
        <v>329.1</v>
      </c>
      <c r="C124" s="24">
        <f>C47+C62+C101</f>
        <v>326.5</v>
      </c>
      <c r="D124" s="9">
        <f t="shared" si="1"/>
        <v>99.2</v>
      </c>
    </row>
    <row r="125" spans="1:4" ht="13.5" customHeight="1" hidden="1">
      <c r="A125" s="33" t="s">
        <v>63</v>
      </c>
      <c r="B125" s="24">
        <f>B48+B100</f>
        <v>12.9</v>
      </c>
      <c r="C125" s="24">
        <f>C48+C100</f>
        <v>12.2</v>
      </c>
      <c r="D125" s="9"/>
    </row>
    <row r="126" spans="1:4" ht="13.5" customHeight="1">
      <c r="A126" s="33" t="s">
        <v>35</v>
      </c>
      <c r="B126" s="24">
        <f>B49+B102</f>
        <v>21.5</v>
      </c>
      <c r="C126" s="24">
        <f>C49+C102</f>
        <v>20.7</v>
      </c>
      <c r="D126" s="9">
        <f t="shared" si="1"/>
        <v>96.3</v>
      </c>
    </row>
    <row r="127" spans="1:4" ht="13.5" customHeight="1" hidden="1">
      <c r="A127" s="28" t="s">
        <v>36</v>
      </c>
      <c r="B127" s="24" t="e">
        <f>B50+#REF!+B68+B103+B118+B113</f>
        <v>#REF!</v>
      </c>
      <c r="C127" s="24" t="e">
        <f>C50+#REF!+C68+C103+C118+C113</f>
        <v>#REF!</v>
      </c>
      <c r="D127" s="9" t="e">
        <f t="shared" si="1"/>
        <v>#REF!</v>
      </c>
    </row>
    <row r="128" spans="1:4" ht="13.5" customHeight="1">
      <c r="A128" s="7" t="s">
        <v>15</v>
      </c>
      <c r="B128" s="24">
        <f>B104+B81+B63+B51</f>
        <v>375.6</v>
      </c>
      <c r="C128" s="24">
        <f>C104+C81+C63+C51</f>
        <v>374.3</v>
      </c>
      <c r="D128" s="9">
        <f t="shared" si="1"/>
        <v>99.7</v>
      </c>
    </row>
    <row r="129" spans="1:4" ht="13.5" customHeight="1">
      <c r="A129" s="7" t="s">
        <v>59</v>
      </c>
      <c r="B129" s="24">
        <f>B105+B92+B91+B89+B82+B64+B52</f>
        <v>290.9</v>
      </c>
      <c r="C129" s="24">
        <f>C105+C92+C91+C89+C82+C64+C52</f>
        <v>200</v>
      </c>
      <c r="D129" s="9">
        <f t="shared" si="1"/>
        <v>68.8</v>
      </c>
    </row>
    <row r="130" spans="1:4" ht="13.5" customHeight="1">
      <c r="A130" s="33" t="s">
        <v>60</v>
      </c>
      <c r="B130" s="24">
        <f>B109+B97+B93+B88+B84+B83+B53+B70</f>
        <v>4.8</v>
      </c>
      <c r="C130" s="24">
        <f>C109+C97+C93+C88+C84+C83+C53+C70</f>
        <v>1.1</v>
      </c>
      <c r="D130" s="9">
        <f t="shared" si="1"/>
        <v>22.9</v>
      </c>
    </row>
    <row r="131" spans="1:4" ht="27.75">
      <c r="A131" s="34" t="s">
        <v>41</v>
      </c>
      <c r="B131" s="39">
        <f>B98</f>
        <v>1016.2</v>
      </c>
      <c r="C131" s="39">
        <f>C98</f>
        <v>1011.7</v>
      </c>
      <c r="D131" s="12">
        <f t="shared" si="1"/>
        <v>99.6</v>
      </c>
    </row>
    <row r="132" spans="1:4" ht="13.5" customHeight="1" hidden="1">
      <c r="A132" s="33" t="s">
        <v>66</v>
      </c>
      <c r="B132" s="24">
        <f>B54+B71+B108</f>
        <v>0</v>
      </c>
      <c r="C132" s="24">
        <f>C54+C71+C108</f>
        <v>0</v>
      </c>
      <c r="D132" s="9" t="e">
        <f t="shared" si="1"/>
        <v>#DIV/0!</v>
      </c>
    </row>
    <row r="133" spans="1:4" ht="13.5" customHeight="1" hidden="1">
      <c r="A133" s="28" t="s">
        <v>38</v>
      </c>
      <c r="B133" s="24" t="e">
        <f>B55+#REF!+B72+B84+B109</f>
        <v>#REF!</v>
      </c>
      <c r="C133" s="24" t="e">
        <f>C55+#REF!+C72+C84+C109</f>
        <v>#REF!</v>
      </c>
      <c r="D133" s="9" t="e">
        <f t="shared" si="1"/>
        <v>#REF!</v>
      </c>
    </row>
    <row r="134" spans="1:4" ht="13.5" customHeight="1" hidden="1">
      <c r="A134" s="28" t="s">
        <v>52</v>
      </c>
      <c r="B134" s="24">
        <f>B56+B65+B73+B85+B110</f>
        <v>59</v>
      </c>
      <c r="C134" s="24">
        <f>C56+C65+C73+C85+C110</f>
        <v>59</v>
      </c>
      <c r="D134" s="9">
        <f t="shared" si="1"/>
        <v>100</v>
      </c>
    </row>
    <row r="135" spans="1:4" ht="13.5" customHeight="1">
      <c r="A135" s="33" t="s">
        <v>39</v>
      </c>
      <c r="B135" s="24">
        <f>B111+B114+B95+B86+B78+B74+B66+B57</f>
        <v>8.6</v>
      </c>
      <c r="C135" s="24">
        <f>C111+C114+C95+C86+C78+C74+C66+C57</f>
        <v>8.3</v>
      </c>
      <c r="D135" s="9">
        <f t="shared" si="1"/>
        <v>96.5</v>
      </c>
    </row>
    <row r="136" spans="1:4" ht="13.5" customHeight="1" hidden="1">
      <c r="A136" s="28" t="s">
        <v>62</v>
      </c>
      <c r="B136" s="24" t="e">
        <f>B58+#REF!</f>
        <v>#REF!</v>
      </c>
      <c r="C136" s="24" t="e">
        <f>C58+#REF!</f>
        <v>#REF!</v>
      </c>
      <c r="D136" s="9" t="e">
        <f t="shared" si="1"/>
        <v>#REF!</v>
      </c>
    </row>
    <row r="137" spans="1:4" ht="25.5" customHeight="1">
      <c r="A137" s="34" t="s">
        <v>57</v>
      </c>
      <c r="B137" s="24">
        <f>B116</f>
        <v>17</v>
      </c>
      <c r="C137" s="24">
        <f>C116</f>
        <v>16.6</v>
      </c>
      <c r="D137" s="9"/>
    </row>
    <row r="138" spans="1:4" ht="13.5" customHeight="1">
      <c r="A138" s="7" t="s">
        <v>27</v>
      </c>
      <c r="B138" s="8">
        <v>4</v>
      </c>
      <c r="C138" s="8">
        <v>4</v>
      </c>
      <c r="D138" s="9">
        <f t="shared" si="1"/>
        <v>100</v>
      </c>
    </row>
    <row r="139" spans="1:4" ht="13.5" customHeight="1">
      <c r="A139" s="7" t="s">
        <v>28</v>
      </c>
      <c r="B139" s="8">
        <v>1.4</v>
      </c>
      <c r="C139" s="8">
        <v>1.4</v>
      </c>
      <c r="D139" s="9">
        <f t="shared" si="1"/>
        <v>100</v>
      </c>
    </row>
    <row r="140" spans="1:4" ht="13.5" customHeight="1">
      <c r="A140" s="7" t="s">
        <v>29</v>
      </c>
      <c r="B140" s="8">
        <v>5</v>
      </c>
      <c r="C140" s="8">
        <v>5</v>
      </c>
      <c r="D140" s="9">
        <f t="shared" si="1"/>
        <v>100</v>
      </c>
    </row>
    <row r="142" spans="1:4" ht="13.5">
      <c r="A142" s="72" t="s">
        <v>87</v>
      </c>
      <c r="B142" s="72"/>
      <c r="C142" s="72"/>
      <c r="D142" s="72"/>
    </row>
  </sheetData>
  <sheetProtection/>
  <mergeCells count="3">
    <mergeCell ref="A8:D8"/>
    <mergeCell ref="A9:D9"/>
    <mergeCell ref="A142:D142"/>
  </mergeCells>
  <printOptions/>
  <pageMargins left="0.7086614173228347" right="0.5118110236220472" top="0.35433070866141736" bottom="0.35433070866141736" header="0.31496062992125984" footer="0.31496062992125984"/>
  <pageSetup fitToHeight="1" fitToWidth="1" horizontalDpi="180" verticalDpi="180" orientation="portrait" paperSize="9" scale="68" r:id="rId1"/>
  <rowBreaks count="1" manualBreakCount="1">
    <brk id="4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D8" sqref="D8"/>
    </sheetView>
  </sheetViews>
  <sheetFormatPr defaultColWidth="13.28125" defaultRowHeight="15"/>
  <cols>
    <col min="1" max="5" width="13.28125" style="17" customWidth="1"/>
    <col min="6" max="6" width="13.28125" style="45" customWidth="1"/>
    <col min="7" max="16384" width="13.28125" style="17" customWidth="1"/>
  </cols>
  <sheetData>
    <row r="1" spans="1:4" ht="13.5">
      <c r="A1" s="73"/>
      <c r="B1" s="73"/>
      <c r="C1" s="73"/>
      <c r="D1" s="73"/>
    </row>
    <row r="2" spans="1:4" ht="13.5">
      <c r="A2" s="73"/>
      <c r="B2" s="73"/>
      <c r="C2" s="73"/>
      <c r="D2" s="73"/>
    </row>
    <row r="4" spans="4:6" ht="13.5">
      <c r="D4" s="46"/>
      <c r="F4" s="46"/>
    </row>
    <row r="5" spans="2:6" s="47" customFormat="1" ht="13.5">
      <c r="B5" s="48"/>
      <c r="C5" s="48"/>
      <c r="D5" s="48"/>
      <c r="E5" s="48"/>
      <c r="F5" s="49"/>
    </row>
    <row r="6" spans="1:6" s="47" customFormat="1" ht="13.5">
      <c r="A6" s="50"/>
      <c r="B6" s="48"/>
      <c r="C6" s="48"/>
      <c r="D6" s="48"/>
      <c r="F6" s="51"/>
    </row>
    <row r="7" spans="2:6" ht="13.5">
      <c r="B7" s="18"/>
      <c r="C7" s="18"/>
      <c r="D7" s="19"/>
      <c r="E7" s="18"/>
      <c r="F7" s="19"/>
    </row>
    <row r="8" spans="2:6" ht="13.5">
      <c r="B8" s="18"/>
      <c r="C8" s="18"/>
      <c r="D8" s="19"/>
      <c r="E8" s="18"/>
      <c r="F8" s="19"/>
    </row>
    <row r="9" spans="2:6" ht="13.5">
      <c r="B9" s="18"/>
      <c r="C9" s="18"/>
      <c r="D9" s="52"/>
      <c r="E9" s="18"/>
      <c r="F9" s="19"/>
    </row>
    <row r="10" spans="2:6" ht="13.5">
      <c r="B10" s="18"/>
      <c r="C10" s="18"/>
      <c r="D10" s="19"/>
      <c r="E10" s="18"/>
      <c r="F10" s="19"/>
    </row>
    <row r="11" spans="1:6" ht="13.5">
      <c r="A11" s="53"/>
      <c r="B11" s="54"/>
      <c r="C11" s="54"/>
      <c r="D11" s="55"/>
      <c r="E11" s="54"/>
      <c r="F11" s="19"/>
    </row>
    <row r="12" spans="2:6" ht="13.5">
      <c r="B12" s="18"/>
      <c r="C12" s="18"/>
      <c r="D12" s="19"/>
      <c r="E12" s="18"/>
      <c r="F12" s="19"/>
    </row>
    <row r="13" spans="2:6" ht="13.5">
      <c r="B13" s="18"/>
      <c r="C13" s="18"/>
      <c r="D13" s="19"/>
      <c r="E13" s="18"/>
      <c r="F13" s="19"/>
    </row>
    <row r="14" spans="2:6" ht="13.5">
      <c r="B14" s="18"/>
      <c r="C14" s="18"/>
      <c r="D14" s="52"/>
      <c r="E14" s="18"/>
      <c r="F14" s="19"/>
    </row>
    <row r="15" spans="2:6" ht="13.5">
      <c r="B15" s="18"/>
      <c r="C15" s="18"/>
      <c r="D15" s="56"/>
      <c r="E15" s="18"/>
      <c r="F15" s="19"/>
    </row>
    <row r="16" spans="1:6" ht="13.5">
      <c r="A16" s="57"/>
      <c r="B16" s="18"/>
      <c r="C16" s="18"/>
      <c r="D16" s="19"/>
      <c r="E16" s="18"/>
      <c r="F16" s="19"/>
    </row>
    <row r="17" spans="2:6" ht="13.5">
      <c r="B17" s="18"/>
      <c r="C17" s="18"/>
      <c r="D17" s="19"/>
      <c r="E17" s="18"/>
      <c r="F17" s="19"/>
    </row>
    <row r="18" spans="2:6" ht="13.5">
      <c r="B18" s="18"/>
      <c r="C18" s="18"/>
      <c r="D18" s="52"/>
      <c r="E18" s="18"/>
      <c r="F18" s="19"/>
    </row>
    <row r="19" spans="2:6" ht="13.5">
      <c r="B19" s="18"/>
      <c r="C19" s="18"/>
      <c r="D19" s="19"/>
      <c r="E19" s="18"/>
      <c r="F19" s="19"/>
    </row>
    <row r="20" spans="2:6" ht="13.5">
      <c r="B20" s="18"/>
      <c r="C20" s="18"/>
      <c r="D20" s="19"/>
      <c r="E20" s="18"/>
      <c r="F20" s="19"/>
    </row>
    <row r="21" spans="1:6" ht="13.5">
      <c r="A21" s="53"/>
      <c r="B21" s="54"/>
      <c r="C21" s="54"/>
      <c r="D21" s="55"/>
      <c r="E21" s="18"/>
      <c r="F21" s="19"/>
    </row>
    <row r="22" spans="1:6" ht="13.5">
      <c r="A22" s="58"/>
      <c r="B22" s="59"/>
      <c r="C22" s="59"/>
      <c r="D22" s="60"/>
      <c r="E22" s="59"/>
      <c r="F22" s="60"/>
    </row>
    <row r="23" spans="1:6" ht="13.5">
      <c r="A23" s="61"/>
      <c r="B23" s="18"/>
      <c r="C23" s="18"/>
      <c r="D23" s="19"/>
      <c r="E23" s="18"/>
      <c r="F23" s="19"/>
    </row>
    <row r="24" spans="2:6" ht="13.5">
      <c r="B24" s="18"/>
      <c r="C24" s="18"/>
      <c r="D24" s="19"/>
      <c r="E24" s="18"/>
      <c r="F24" s="19"/>
    </row>
    <row r="25" spans="2:6" ht="13.5">
      <c r="B25" s="18"/>
      <c r="C25" s="18"/>
      <c r="D25" s="19"/>
      <c r="E25" s="18"/>
      <c r="F25" s="19"/>
    </row>
    <row r="26" spans="2:6" ht="13.5">
      <c r="B26" s="18"/>
      <c r="C26" s="18"/>
      <c r="D26" s="19"/>
      <c r="E26" s="18"/>
      <c r="F26" s="19"/>
    </row>
    <row r="27" spans="2:6" ht="13.5">
      <c r="B27" s="18"/>
      <c r="C27" s="18"/>
      <c r="D27" s="19"/>
      <c r="E27" s="18"/>
      <c r="F27" s="19"/>
    </row>
    <row r="28" spans="2:6" ht="13.5">
      <c r="B28" s="18"/>
      <c r="C28" s="18"/>
      <c r="D28" s="19"/>
      <c r="E28" s="18"/>
      <c r="F28" s="19"/>
    </row>
    <row r="29" spans="2:6" ht="13.5">
      <c r="B29" s="18"/>
      <c r="C29" s="18"/>
      <c r="D29" s="19"/>
      <c r="E29" s="18"/>
      <c r="F29" s="19"/>
    </row>
    <row r="30" spans="2:6" ht="13.5">
      <c r="B30" s="18"/>
      <c r="C30" s="18"/>
      <c r="D30" s="19"/>
      <c r="E30" s="18"/>
      <c r="F30" s="19"/>
    </row>
    <row r="31" spans="2:6" ht="13.5">
      <c r="B31" s="18"/>
      <c r="C31" s="18"/>
      <c r="D31" s="19"/>
      <c r="E31" s="18"/>
      <c r="F31" s="19"/>
    </row>
    <row r="32" spans="2:6" ht="13.5">
      <c r="B32" s="18"/>
      <c r="C32" s="18"/>
      <c r="D32" s="19"/>
      <c r="E32" s="18"/>
      <c r="F32" s="19"/>
    </row>
    <row r="33" spans="2:6" ht="13.5">
      <c r="B33" s="18"/>
      <c r="C33" s="18"/>
      <c r="D33" s="19"/>
      <c r="E33" s="18"/>
      <c r="F33" s="19"/>
    </row>
    <row r="34" spans="2:6" ht="13.5">
      <c r="B34" s="18"/>
      <c r="C34" s="18"/>
      <c r="D34" s="52"/>
      <c r="E34" s="18"/>
      <c r="F34" s="52"/>
    </row>
    <row r="35" spans="2:6" ht="13.5">
      <c r="B35" s="18"/>
      <c r="C35" s="18"/>
      <c r="D35" s="19"/>
      <c r="E35" s="18"/>
      <c r="F35" s="19"/>
    </row>
    <row r="36" spans="2:6" ht="13.5">
      <c r="B36" s="18"/>
      <c r="C36" s="18"/>
      <c r="D36" s="52"/>
      <c r="E36" s="18"/>
      <c r="F36" s="52"/>
    </row>
    <row r="37" spans="2:6" ht="13.5">
      <c r="B37" s="18"/>
      <c r="C37" s="18"/>
      <c r="D37" s="19"/>
      <c r="E37" s="18"/>
      <c r="F37" s="19"/>
    </row>
    <row r="38" spans="2:6" ht="13.5" hidden="1">
      <c r="B38" s="18"/>
      <c r="C38" s="18"/>
      <c r="D38" s="19"/>
      <c r="E38" s="18"/>
      <c r="F38" s="19"/>
    </row>
    <row r="39" spans="2:6" ht="13.5">
      <c r="B39" s="18"/>
      <c r="C39" s="18"/>
      <c r="D39" s="52"/>
      <c r="E39" s="18"/>
      <c r="F39" s="52"/>
    </row>
    <row r="40" spans="1:6" ht="13.5">
      <c r="A40" s="53"/>
      <c r="B40" s="54"/>
      <c r="C40" s="54"/>
      <c r="D40" s="55"/>
      <c r="E40" s="18"/>
      <c r="F40" s="19"/>
    </row>
    <row r="41" spans="2:6" ht="13.5">
      <c r="B41" s="18"/>
      <c r="C41" s="18"/>
      <c r="D41" s="19"/>
      <c r="E41" s="18"/>
      <c r="F41" s="19"/>
    </row>
    <row r="42" spans="2:6" ht="13.5">
      <c r="B42" s="18"/>
      <c r="C42" s="18"/>
      <c r="D42" s="19"/>
      <c r="E42" s="18"/>
      <c r="F42" s="19"/>
    </row>
    <row r="43" spans="2:6" ht="13.5">
      <c r="B43" s="18"/>
      <c r="C43" s="18"/>
      <c r="D43" s="19"/>
      <c r="E43" s="18"/>
      <c r="F43" s="19"/>
    </row>
    <row r="44" spans="2:6" ht="13.5">
      <c r="B44" s="18"/>
      <c r="C44" s="18"/>
      <c r="D44" s="19"/>
      <c r="E44" s="18"/>
      <c r="F44" s="19"/>
    </row>
    <row r="45" spans="2:6" ht="13.5">
      <c r="B45" s="18"/>
      <c r="C45" s="18"/>
      <c r="D45" s="19"/>
      <c r="E45" s="18"/>
      <c r="F45" s="19"/>
    </row>
    <row r="46" spans="2:6" ht="13.5">
      <c r="B46" s="18"/>
      <c r="C46" s="18"/>
      <c r="D46" s="19"/>
      <c r="E46" s="18"/>
      <c r="F46" s="52"/>
    </row>
    <row r="47" spans="2:6" ht="13.5">
      <c r="B47" s="18"/>
      <c r="C47" s="18"/>
      <c r="D47" s="19"/>
      <c r="E47" s="18"/>
      <c r="F47" s="19"/>
    </row>
    <row r="48" spans="2:6" ht="13.5">
      <c r="B48" s="18"/>
      <c r="C48" s="18"/>
      <c r="D48" s="19"/>
      <c r="E48" s="18"/>
      <c r="F48" s="52"/>
    </row>
    <row r="49" spans="1:6" ht="13.5">
      <c r="A49" s="58"/>
      <c r="B49" s="59"/>
      <c r="C49" s="59"/>
      <c r="D49" s="60"/>
      <c r="E49" s="59"/>
      <c r="F49" s="60"/>
    </row>
    <row r="50" spans="1:6" ht="13.5">
      <c r="A50" s="62"/>
      <c r="D50" s="19"/>
      <c r="E50" s="18"/>
      <c r="F50" s="19"/>
    </row>
    <row r="51" spans="2:6" ht="13.5">
      <c r="B51" s="18"/>
      <c r="C51" s="18"/>
      <c r="D51" s="19"/>
      <c r="E51" s="18"/>
      <c r="F51" s="19"/>
    </row>
    <row r="52" spans="2:6" ht="13.5">
      <c r="B52" s="18"/>
      <c r="C52" s="18"/>
      <c r="D52" s="19"/>
      <c r="E52" s="18"/>
      <c r="F52" s="19"/>
    </row>
    <row r="53" spans="2:6" ht="13.5">
      <c r="B53" s="18"/>
      <c r="C53" s="18"/>
      <c r="D53" s="19"/>
      <c r="E53" s="18"/>
      <c r="F53" s="19"/>
    </row>
    <row r="54" spans="2:6" ht="13.5">
      <c r="B54" s="18"/>
      <c r="C54" s="18"/>
      <c r="D54" s="19"/>
      <c r="E54" s="18"/>
      <c r="F54" s="19"/>
    </row>
    <row r="55" spans="2:4" ht="13.5" hidden="1">
      <c r="B55" s="18"/>
      <c r="C55" s="18"/>
      <c r="D55" s="19"/>
    </row>
    <row r="56" spans="2:4" ht="13.5" hidden="1">
      <c r="B56" s="18"/>
      <c r="C56" s="18"/>
      <c r="D56" s="19"/>
    </row>
    <row r="57" spans="2:4" ht="13.5" hidden="1">
      <c r="B57" s="18"/>
      <c r="C57" s="18"/>
      <c r="D57" s="19"/>
    </row>
    <row r="58" spans="2:4" ht="13.5" hidden="1">
      <c r="B58" s="18"/>
      <c r="C58" s="18"/>
      <c r="D58" s="19"/>
    </row>
    <row r="59" spans="2:4" ht="13.5" hidden="1">
      <c r="B59" s="18"/>
      <c r="C59" s="18"/>
      <c r="D59" s="19"/>
    </row>
    <row r="60" spans="2:4" ht="13.5" hidden="1">
      <c r="B60" s="18"/>
      <c r="C60" s="18"/>
      <c r="D60" s="19"/>
    </row>
    <row r="61" spans="2:4" ht="13.5" hidden="1">
      <c r="B61" s="18"/>
      <c r="C61" s="18"/>
      <c r="D61" s="19"/>
    </row>
    <row r="62" spans="2:4" ht="13.5" hidden="1">
      <c r="B62" s="18"/>
      <c r="C62" s="18"/>
      <c r="D62" s="19"/>
    </row>
    <row r="63" spans="2:4" ht="13.5" hidden="1">
      <c r="B63" s="18"/>
      <c r="C63" s="18"/>
      <c r="D63" s="19"/>
    </row>
    <row r="64" spans="2:4" ht="13.5" hidden="1">
      <c r="B64" s="18"/>
      <c r="C64" s="18"/>
      <c r="D64" s="19"/>
    </row>
    <row r="65" spans="1:4" ht="15">
      <c r="A65" s="63"/>
      <c r="B65" s="18"/>
      <c r="C65" s="18"/>
      <c r="D65" s="19"/>
    </row>
    <row r="67" spans="1:4" ht="13.5">
      <c r="A67" s="73"/>
      <c r="B67" s="73"/>
      <c r="C67" s="73"/>
      <c r="D67" s="73"/>
    </row>
  </sheetData>
  <sheetProtection/>
  <mergeCells count="3">
    <mergeCell ref="A1:D1"/>
    <mergeCell ref="A2:D2"/>
    <mergeCell ref="A67:D67"/>
  </mergeCells>
  <printOptions/>
  <pageMargins left="0.5118110236220472" right="0.31496062992125984" top="0.15748031496062992" bottom="0.1968503937007874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2022-09-26T13:19:45Z</dcterms:modified>
  <cp:category/>
  <cp:version/>
  <cp:contentType/>
  <cp:contentStatus/>
</cp:coreProperties>
</file>